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Общая\Машбюро\КОМИТЕТ ФИНАНСОВ\Проект решения\"/>
    </mc:Choice>
  </mc:AlternateContent>
  <bookViews>
    <workbookView xWindow="0" yWindow="0" windowWidth="21270" windowHeight="9420"/>
  </bookViews>
  <sheets>
    <sheet name="2023" sheetId="1" r:id="rId1"/>
  </sheets>
  <definedNames>
    <definedName name="_xlnm.Print_Titles" localSheetId="0">'2023'!$9:$9</definedName>
    <definedName name="_xlnm.Print_Area" localSheetId="0">'2023'!$A$1:$C$132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0" i="1" l="1"/>
  <c r="C123" i="1"/>
  <c r="C121" i="1" l="1"/>
  <c r="C83" i="1" l="1"/>
  <c r="C82" i="1"/>
  <c r="C122" i="1" l="1"/>
  <c r="C113" i="1"/>
  <c r="C99" i="1" l="1"/>
  <c r="C110" i="1" l="1"/>
  <c r="C93" i="1" l="1"/>
  <c r="C91" i="1"/>
  <c r="C79" i="1" l="1"/>
  <c r="C33" i="1"/>
  <c r="C13" i="1" l="1"/>
  <c r="C12" i="1" s="1"/>
  <c r="C129" i="1" l="1"/>
  <c r="C106" i="1"/>
  <c r="C104" i="1"/>
  <c r="C101" i="1"/>
  <c r="C96" i="1"/>
  <c r="C94" i="1"/>
  <c r="C76" i="1"/>
  <c r="C74" i="1"/>
  <c r="C72" i="1"/>
  <c r="C69" i="1"/>
  <c r="C68" i="1" s="1"/>
  <c r="C63" i="1"/>
  <c r="C62" i="1" s="1"/>
  <c r="C59" i="1"/>
  <c r="C57" i="1"/>
  <c r="C51" i="1"/>
  <c r="C49" i="1"/>
  <c r="C44" i="1"/>
  <c r="C41" i="1" s="1"/>
  <c r="C42" i="1"/>
  <c r="C38" i="1"/>
  <c r="C35" i="1"/>
  <c r="C30" i="1"/>
  <c r="C28" i="1"/>
  <c r="C25" i="1"/>
  <c r="C19" i="1"/>
  <c r="C78" i="1" l="1"/>
  <c r="C103" i="1"/>
  <c r="C109" i="1"/>
  <c r="C108" i="1" s="1"/>
  <c r="C32" i="1"/>
  <c r="C24" i="1"/>
  <c r="C71" i="1"/>
  <c r="C48" i="1"/>
  <c r="C11" i="1" l="1"/>
  <c r="C47" i="1"/>
  <c r="C10" i="1" s="1"/>
  <c r="C132" i="1" s="1"/>
</calcChain>
</file>

<file path=xl/sharedStrings.xml><?xml version="1.0" encoding="utf-8"?>
<sst xmlns="http://schemas.openxmlformats.org/spreadsheetml/2006/main" count="251" uniqueCount="250">
  <si>
    <t>Приложение 1</t>
  </si>
  <si>
    <t>к решению Думы</t>
  </si>
  <si>
    <t>города Когалыма</t>
  </si>
  <si>
    <t>от_______ №____</t>
  </si>
  <si>
    <t>тыс.руб.</t>
  </si>
  <si>
    <t>Наименование показателя</t>
  </si>
  <si>
    <t>Код дохода по бюджетной классификации</t>
  </si>
  <si>
    <t>Сумма на год</t>
  </si>
  <si>
    <t>1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</si>
  <si>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</si>
  <si>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</si>
  <si>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</si>
  <si>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</si>
  <si>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</si>
  <si>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</si>
  <si>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</si>
  <si>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</si>
  <si>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</si>
  <si>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</si>
  <si>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</si>
  <si>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</si>
  <si>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000 1 01 02040 01 0000 110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</si>
  <si>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</si>
  <si>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000 1 01 02080 01 0000 110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</si>
  <si>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</si>
  <si>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</si>
  <si>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</si>
  <si>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</si>
  <si>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</si>
  <si>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</si>
  <si>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</si>
  <si>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</si>
  <si>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</si>
  <si>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</si>
  <si>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</si>
  <si>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</si>
  <si>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</si>
  <si>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</si>
  <si>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доходы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</si>
  <si>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</si>
  <si>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</si>
  <si>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000 1 05 01021 01 0000 110</t>
  </si>
  <si>
    <t>Единый сельскохозяйственный налог</t>
  </si>
  <si>
    <t>000 1 05 03000 01 0000 110</t>
  </si>
  <si>
    <t>000 1 05 03010 01 0000 110</t>
  </si>
  <si>
    <t>Налог, взимаемый в связи с применением патентной системы налогообложения</t>
  </si>
  <si>
    <t>000 1 05 04000 02 0000 110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</si>
  <si>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</si>
  <si>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000 1 05 04010 02 0000 110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</si>
  <si>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</si>
  <si>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</si>
  <si>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</si>
  <si>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</si>
  <si>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</si>
  <si>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000 1 06 01020 04 0000 110</t>
  </si>
  <si>
    <t>Транспортный налог</t>
  </si>
  <si>
    <t>000 1 06 04000 02 0000 110</t>
  </si>
  <si>
    <t>Транспортный налог с организаций</t>
  </si>
  <si>
    <t>000 1 06 04011 02 0000 110</t>
  </si>
  <si>
    <t>Транспортный налог с физических лиц</t>
  </si>
  <si>
    <t>000 1 06 04012 02 0000 110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</si>
  <si>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</si>
  <si>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</si>
  <si>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городских округов</t>
  </si>
  <si>
    <t>000 1 06 06032 04 0000 110</t>
  </si>
  <si>
    <t>Земельный налог с физических лиц, обладающих земельным участком, расположенным в границах городских округов</t>
  </si>
  <si>
    <t>000 1 06 06042 04 0000 110</t>
  </si>
  <si>
    <t>ГОСУДАРСТВЕННАЯ ПОШЛИНА</t>
  </si>
  <si>
    <t>000 1 08 00000 00 0000 000</t>
  </si>
  <si>
    <t>Государственная пошлина по делам, рассматриваемым в судах общей юрисдикции, мировыми судьями</t>
  </si>
  <si>
    <t>000 1 08 03000 01 0000 110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</si>
  <si>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</si>
  <si>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</si>
  <si>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</si>
  <si>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</si>
  <si>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>Государственная пошлина за выдачу разрешения на установку рекламной конструкции</t>
  </si>
  <si>
    <t>000 1 08 07150 01 0000 110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</si>
  <si>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</si>
  <si>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000 1 08 07173 01 0000 110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</si>
  <si>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</si>
  <si>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</si>
  <si>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</si>
  <si>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</si>
  <si>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</si>
  <si>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>000 1 11 01040 04 0000 120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</si>
  <si>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</si>
  <si>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</si>
  <si>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</si>
  <si>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000 1 11 05012 04 0000 120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</si>
  <si>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</si>
  <si>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</si>
  <si>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</si>
  <si>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000 1 11 05074 04 0000 120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</si>
  <si>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</si>
  <si>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</si>
  <si>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</si>
  <si>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000 1 11 05324 04 0000 120</t>
  </si>
  <si>
    <t>Платежи от государственных и муниципальных унитарных предприятий</t>
  </si>
  <si>
    <t>000 1 11 07000 00 0000 120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</si>
  <si>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</si>
  <si>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</si>
  <si>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</si>
  <si>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</si>
  <si>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</si>
  <si>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</si>
  <si>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000 1 11 09080 04 0000 120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</si>
  <si>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</si>
  <si>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</si>
  <si>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</si>
  <si>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</si>
  <si>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</si>
  <si>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</si>
  <si>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</si>
  <si>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</si>
  <si>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</si>
  <si>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</si>
  <si>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размещение твёрдых коммунальных отходов</t>
  </si>
  <si>
    <t>000 1 12 01042 01 0000 120</t>
  </si>
  <si>
    <t>ДОХОДЫ ОТ ОКАЗАНИЯ ПЛАТНЫХ УСЛУГ И КОМПЕНСАЦИИ ЗАТРАТ ГОСУДАРСТВА</t>
  </si>
  <si>
    <t>000 1 13 00000 00 0000 000</t>
  </si>
  <si>
    <t>Доходы от оказания платных услуг (работ)</t>
  </si>
  <si>
    <t>000 1 13 01000 00 0000 130</t>
  </si>
  <si>
    <t>Прочие доходы от оказания платных услуг (работ) получателями средств бюджетов городских округов</t>
  </si>
  <si>
    <t>000 1 13 01994 04 0000 130</t>
  </si>
  <si>
    <t>ДОХОДЫ ОТ ПРОДАЖИ МАТЕРИАЛЬНЫХ И НЕМАТЕРИАЛЬНЫХ АКТИВОВ</t>
  </si>
  <si>
    <t>000 1 14 00000 00 0000 000</t>
  </si>
  <si>
    <t>Доходы от продажи квартир</t>
  </si>
  <si>
    <t>000 1 14 01000 00 0000 410</t>
  </si>
  <si>
    <t>Доходы от продажи квартир, находящихся в собственности городских округов</t>
  </si>
  <si>
    <t>000 1 14 01040 04 0000 410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</si>
  <si>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</si>
  <si>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</si>
  <si>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</si>
  <si>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000 1 14 02043 04 0000 410</t>
  </si>
  <si>
    <t>Доходы от продажи земельных участков, находящихся в государственной и муниципальной собственности</t>
  </si>
  <si>
    <t>000 1 14 06000 00 0000 430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</si>
  <si>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</si>
  <si>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000 1 14 06012 04 0000 430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</si>
  <si>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</si>
  <si>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</si>
  <si>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</si>
  <si>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</si>
  <si>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</si>
  <si>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000 1 16 01050 01 0000 140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</si>
  <si>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</si>
  <si>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</si>
  <si>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</si>
  <si>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000 1 16 01070 01 0000 140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</si>
  <si>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</si>
  <si>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000 1 16 01080 01 0000 140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</si>
  <si>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</si>
  <si>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000 1 16 01090 01 0000 140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</si>
  <si>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</si>
  <si>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000 1 16 01140 01 0000 140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</si>
  <si>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</si>
  <si>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000 1 16 01150 01 0000 140</t>
  </si>
  <si>
    <t>000 1 16 01170 01 0000 140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</si>
  <si>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</si>
  <si>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000 1 16 01180 01 0000 140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</si>
  <si>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</si>
  <si>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</si>
  <si>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</si>
  <si>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000 1 16 01200 01 0000 140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</si>
  <si>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</si>
  <si>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</si>
  <si>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</si>
  <si>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000 1 16 02010 02 0000 140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</si>
  <si>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</si>
  <si>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000 1 16 07000 01 0000 140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</si>
  <si>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</si>
  <si>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</si>
  <si>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</si>
  <si>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</si>
  <si>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Платежи в целях возмещения причиненного ущерба (убытков)</t>
  </si>
  <si>
    <t>000 1 16 10000 00 0000 140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</si>
  <si>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</si>
  <si>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</si>
  <si>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Платежи, уплачиваемые в целях возмещения вреда</t>
  </si>
  <si>
    <t>000 1 16 11000 01 0000 140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</si>
  <si>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</si>
  <si>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000 1 16 11064 01 0000 140</t>
  </si>
  <si>
    <t>ПРОЧИЕ НЕНАЛОГОВЫЕ ДОХОДЫ</t>
  </si>
  <si>
    <t>000 1 17 00000 00 0000 000</t>
  </si>
  <si>
    <t>Прочие неналоговые доходы</t>
  </si>
  <si>
    <t>000 1 17 05000 00 0000 180</t>
  </si>
  <si>
    <t>Прочие неналоговые доходы бюджетов городских округов</t>
  </si>
  <si>
    <t>000 1 17 05040 04 0000 180</t>
  </si>
  <si>
    <t xml:space="preserve">Инициативные платежи
</t>
  </si>
  <si>
    <t>Инициативные платежи, зачисляемые в бюджеты городских округов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</si>
  <si>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</si>
  <si>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</si>
  <si>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</si>
  <si>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</si>
  <si>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</si>
  <si>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</si>
  <si>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</si>
  <si>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</si>
  <si>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на поддержку мер по обеспечению сбалансированности бюджетов</t>
  </si>
  <si>
    <t>000 2 02 15002 04 0000 150</t>
  </si>
  <si>
    <t>Субсидии бюджетам бюджетной системы Российской Федерации (межбюджетные субсидии)</t>
  </si>
  <si>
    <t>000 2 02 20000 00 0000 150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</si>
  <si>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</si>
  <si>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</si>
  <si>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реализацию мероприятий по обеспечению жильем молодых семей</t>
  </si>
  <si>
    <t>000 2 02 25497 04 0000 150</t>
  </si>
  <si>
    <t>Субсидии бюджетам городских округов на поддержку отрасли культуры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</si>
  <si>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</si>
  <si>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</si>
  <si>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Прочие субсидии бюджетам городских округов</t>
  </si>
  <si>
    <t>000 2 02 29999 04 0000 150</t>
  </si>
  <si>
    <t>Субвенции бюджетам бюджетной системы Российской Федерации</t>
  </si>
  <si>
    <t>000 2 02 30000 00 0000 150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</si>
  <si>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</si>
  <si>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</si>
  <si>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</si>
  <si>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</si>
  <si>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</si>
  <si>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</si>
  <si>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</si>
  <si>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000 2 02 35135 04 0000 150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</si>
  <si>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</si>
  <si>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</si>
  <si>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</si>
  <si>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</si>
  <si>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</si>
  <si>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</si>
  <si>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Прочие межбюджетные трансферты, передаваемые бюджетам городских округов</t>
  </si>
  <si>
    <t>000 2 02 49999 04 0000 150</t>
  </si>
  <si>
    <t xml:space="preserve">ДОХОДЫ БЮДЖЕТА - ВСЕГО </t>
  </si>
  <si>
    <t>Налог на доходы физических лиц</t>
  </si>
  <si>
    <t>000 1 01 02000 01 0000 110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</si>
  <si>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</si>
  <si>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</si>
  <si>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000 2 02 25519 04 0000 150</t>
  </si>
  <si>
    <t xml:space="preserve">Доходы бюджета города Когалыма по видам доходов классификации доходов бюджетов 
 на 2023 год </t>
  </si>
  <si>
    <t>000 2 02 25520 04 0000 150</t>
  </si>
  <si>
    <t>000 1 16 01130 01 0000 140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</si>
  <si>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</si>
  <si>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</si>
  <si>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>000 1 16 01330 00 0000 140</t>
  </si>
  <si>
    <t>000 1 17 15000 00 0000 150</t>
  </si>
  <si>
    <t>000 1 17 15020 04 0000 150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</si>
  <si>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</si>
  <si>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000 1 16 01103 01 0000 140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</si>
  <si>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</si>
  <si>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000 2 02 35176 04 0000 150</t>
  </si>
  <si>
    <t>Субвенции бюджетам городских округов на осуществление полномочий по обеспечению жильём отдельных категорий граждан, установленных Федеральным законом от 24 ноября 1995 года №181-ФЗ "О социальной защите инвалидов в Российской Федерации"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</si>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</sst>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"/>
    <numFmt numFmtId="165" formatCode="#,##0.00\ &quot;₽&quot;"/>
  </numFmts>
  <fonts count="8" x14ac:knownFonts="1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Calibri"/>
      <family val="2"/>
    </font>
    <font>
      <sz val="10"/>
      <name val="Arial"/>
      <family val="2"/>
      <charset val="204"/>
    </font>
    <font>
      <i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4" fillId="0" borderId="0" applyFont="0" applyFill="0" applyBorder="0" applyAlignment="0" applyProtection="0"/>
    <xf numFmtId="0" fontId="1" fillId="0" borderId="0"/>
    <xf numFmtId="0" fontId="5" fillId="0" borderId="0"/>
    <xf numFmtId="0" fontId="5" fillId="0" borderId="0"/>
  </cellStyleXfs>
  <cellXfs count="50">
    <xf numFmtId="0" fontId="0" fillId="0" borderId="0" xfId="0"/>
    <xf numFmtId="0" fontId="2" fillId="0" borderId="0" xfId="0" applyFont="1" applyFill="1" applyBorder="1" applyAlignment="1">
      <alignment horizontal="justify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/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/>
    </xf>
    <xf numFmtId="0" fontId="3" fillId="0" borderId="1" xfId="2" applyNumberFormat="1" applyFont="1" applyFill="1" applyBorder="1" applyAlignment="1">
      <alignment horizontal="center" vertical="center" wrapText="1"/>
    </xf>
    <xf numFmtId="0" fontId="3" fillId="0" borderId="2" xfId="2" applyNumberFormat="1" applyFont="1" applyFill="1" applyBorder="1" applyAlignment="1">
      <alignment horizontal="center" vertical="center" wrapText="1"/>
    </xf>
    <xf numFmtId="164" fontId="3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3" fontId="2" fillId="0" borderId="1" xfId="2" applyNumberFormat="1" applyFont="1" applyFill="1" applyBorder="1" applyAlignment="1">
      <alignment horizontal="center" vertical="center" wrapText="1"/>
    </xf>
    <xf numFmtId="0" fontId="3" fillId="0" borderId="1" xfId="2" applyNumberFormat="1" applyFont="1" applyFill="1" applyBorder="1" applyAlignment="1">
      <alignment horizontal="justify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2" xfId="0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right" vertical="center" wrapText="1"/>
    </xf>
    <xf numFmtId="0" fontId="2" fillId="0" borderId="1" xfId="2" applyNumberFormat="1" applyFont="1" applyFill="1" applyBorder="1" applyAlignment="1">
      <alignment horizontal="justify" vertical="center" wrapText="1"/>
    </xf>
    <xf numFmtId="0" fontId="3" fillId="0" borderId="0" xfId="0" applyFont="1" applyFill="1" applyBorder="1"/>
    <xf numFmtId="0" fontId="6" fillId="0" borderId="1" xfId="0" applyFont="1" applyFill="1" applyBorder="1" applyAlignment="1">
      <alignment horizontal="justify" vertical="center" wrapText="1"/>
    </xf>
    <xf numFmtId="0" fontId="6" fillId="0" borderId="2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right" vertical="center" wrapText="1"/>
    </xf>
    <xf numFmtId="0" fontId="6" fillId="0" borderId="1" xfId="2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justify" vertical="center" wrapText="1" shrinkToFit="1"/>
    </xf>
    <xf numFmtId="164" fontId="2" fillId="0" borderId="0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justify" vertical="center" wrapText="1"/>
    </xf>
    <xf numFmtId="0" fontId="2" fillId="2" borderId="2" xfId="2" applyNumberFormat="1" applyFont="1" applyFill="1" applyBorder="1" applyAlignment="1">
      <alignment horizontal="center" vertical="center" wrapText="1"/>
    </xf>
    <xf numFmtId="165" fontId="2" fillId="0" borderId="0" xfId="0" applyNumberFormat="1" applyFont="1" applyFill="1" applyBorder="1"/>
    <xf numFmtId="165" fontId="2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 applyAlignment="1">
      <alignment horizontal="center"/>
    </xf>
    <xf numFmtId="165" fontId="3" fillId="0" borderId="0" xfId="0" applyNumberFormat="1" applyFont="1" applyFill="1" applyBorder="1"/>
    <xf numFmtId="165" fontId="6" fillId="0" borderId="0" xfId="0" applyNumberFormat="1" applyFont="1" applyFill="1" applyBorder="1"/>
    <xf numFmtId="165" fontId="2" fillId="0" borderId="0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right" vertical="center" wrapText="1"/>
    </xf>
    <xf numFmtId="49" fontId="7" fillId="0" borderId="1" xfId="0" applyNumberFormat="1" applyFont="1" applyFill="1" applyBorder="1" applyAlignment="1">
      <alignment horizontal="justify" vertical="center" wrapText="1" shrinkToFit="1"/>
    </xf>
    <xf numFmtId="0" fontId="7" fillId="0" borderId="3" xfId="0" applyFont="1" applyFill="1" applyBorder="1" applyAlignment="1">
      <alignment vertical="center" wrapText="1" shrinkToFit="1"/>
    </xf>
    <xf numFmtId="0" fontId="2" fillId="0" borderId="1" xfId="3" applyNumberFormat="1" applyFont="1" applyFill="1" applyBorder="1" applyAlignment="1" applyProtection="1">
      <alignment horizontal="justify" vertical="center" wrapText="1" shrinkToFit="1"/>
      <protection hidden="1"/>
    </xf>
    <xf numFmtId="0" fontId="2" fillId="0" borderId="1" xfId="0" applyFont="1" applyFill="1" applyBorder="1" applyAlignment="1">
      <alignment horizontal="justify" wrapText="1"/>
    </xf>
    <xf numFmtId="164" fontId="2" fillId="0" borderId="1" xfId="1" applyNumberFormat="1" applyFont="1" applyFill="1" applyBorder="1" applyAlignment="1">
      <alignment horizontal="center" vertical="center" wrapText="1"/>
    </xf>
    <xf numFmtId="0" fontId="3" fillId="0" borderId="0" xfId="2" applyNumberFormat="1" applyFont="1" applyFill="1" applyBorder="1" applyAlignment="1">
      <alignment horizontal="center" vertical="center" wrapText="1" readingOrder="1"/>
    </xf>
    <xf numFmtId="0" fontId="3" fillId="0" borderId="1" xfId="2" applyNumberFormat="1" applyFont="1" applyFill="1" applyBorder="1" applyAlignment="1">
      <alignment horizontal="left" vertical="center" wrapText="1"/>
    </xf>
    <xf numFmtId="0" fontId="3" fillId="0" borderId="2" xfId="2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5">
    <cellStyle name="Normal" xfId="2"/>
    <cellStyle name="Обычный" xfId="0" builtinId="0"/>
    <cellStyle name="Обычный 2 4" xfId="4"/>
    <cellStyle name="Обычный 2 5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2"/>
  <sheetViews>
    <sheetView showGridLines="0" tabSelected="1" view="pageBreakPreview" topLeftCell="A127" zoomScaleNormal="100" zoomScaleSheetLayoutView="100" workbookViewId="0">
      <selection activeCell="B130" sqref="B130"/>
    </sheetView>
  </sheetViews>
  <sheetFormatPr defaultColWidth="8.85546875" defaultRowHeight="16.5" x14ac:dyDescent="0.25"/>
  <cols>
    <col min="1" max="1" width="57.7109375" style="1" customWidth="1"/>
    <col min="2" max="2" width="31.5703125" style="2" customWidth="1"/>
    <col min="3" max="3" width="20.5703125" style="29" customWidth="1"/>
    <col min="4" max="4" width="50.28515625" style="32" customWidth="1"/>
    <col min="5" max="16384" width="8.85546875" style="5"/>
  </cols>
  <sheetData>
    <row r="1" spans="1:4" x14ac:dyDescent="0.25">
      <c r="C1" s="3" t="s">
        <v>0</v>
      </c>
    </row>
    <row r="2" spans="1:4" x14ac:dyDescent="0.25">
      <c r="C2" s="3" t="s">
        <v>1</v>
      </c>
    </row>
    <row r="3" spans="1:4" x14ac:dyDescent="0.25">
      <c r="C3" s="3" t="s">
        <v>2</v>
      </c>
    </row>
    <row r="4" spans="1:4" x14ac:dyDescent="0.25">
      <c r="C4" s="3" t="s">
        <v>3</v>
      </c>
    </row>
    <row r="6" spans="1:4" ht="32.25" customHeight="1" x14ac:dyDescent="0.25">
      <c r="A6" s="45" t="s">
        <v>234</v>
      </c>
      <c r="B6" s="45"/>
      <c r="C6" s="45"/>
    </row>
    <row r="7" spans="1:4" ht="30" customHeight="1" x14ac:dyDescent="0.25">
      <c r="C7" s="6" t="s">
        <v>4</v>
      </c>
    </row>
    <row r="8" spans="1:4" ht="33" x14ac:dyDescent="0.25">
      <c r="A8" s="7" t="s">
        <v>5</v>
      </c>
      <c r="B8" s="8" t="s">
        <v>6</v>
      </c>
      <c r="C8" s="9" t="s">
        <v>7</v>
      </c>
    </row>
    <row r="9" spans="1:4" s="2" customFormat="1" x14ac:dyDescent="0.25">
      <c r="A9" s="10" t="s">
        <v>8</v>
      </c>
      <c r="B9" s="11">
        <v>2</v>
      </c>
      <c r="C9" s="12">
        <v>3</v>
      </c>
      <c r="D9" s="33"/>
    </row>
    <row r="10" spans="1:4" s="15" customFormat="1" x14ac:dyDescent="0.25">
      <c r="A10" s="13" t="s">
        <v>9</v>
      </c>
      <c r="B10" s="8" t="s">
        <v>10</v>
      </c>
      <c r="C10" s="14">
        <f>C11+C47</f>
        <v>2260747.5000000005</v>
      </c>
      <c r="D10" s="34"/>
    </row>
    <row r="11" spans="1:4" s="15" customFormat="1" x14ac:dyDescent="0.25">
      <c r="A11" s="46" t="s">
        <v>11</v>
      </c>
      <c r="B11" s="47"/>
      <c r="C11" s="14">
        <f>C12+C19+C24+C32+C41</f>
        <v>2011928.5000000002</v>
      </c>
      <c r="D11" s="34"/>
    </row>
    <row r="12" spans="1:4" s="15" customFormat="1" x14ac:dyDescent="0.25">
      <c r="A12" s="16" t="s">
        <v>12</v>
      </c>
      <c r="B12" s="17" t="s">
        <v>13</v>
      </c>
      <c r="C12" s="18">
        <f>C13</f>
        <v>1692920.5</v>
      </c>
      <c r="D12" s="34"/>
    </row>
    <row r="13" spans="1:4" s="15" customFormat="1" ht="23.25" customHeight="1" x14ac:dyDescent="0.25">
      <c r="A13" s="21" t="s">
        <v>229</v>
      </c>
      <c r="B13" s="22" t="s">
        <v>230</v>
      </c>
      <c r="C13" s="23">
        <f>C14+C15+C16+C17+C18</f>
        <v>1692920.5</v>
      </c>
      <c r="D13" s="34"/>
    </row>
    <row r="14" spans="1:4" ht="104.1" customHeight="1" x14ac:dyDescent="0.25">
      <c r="A14" s="19" t="s">
        <v>14</v>
      </c>
      <c r="B14" s="11" t="s">
        <v>15</v>
      </c>
      <c r="C14" s="18">
        <v>1510085</v>
      </c>
    </row>
    <row r="15" spans="1:4" ht="150.75" customHeight="1" x14ac:dyDescent="0.25">
      <c r="A15" s="19" t="s">
        <v>16</v>
      </c>
      <c r="B15" s="11" t="s">
        <v>17</v>
      </c>
      <c r="C15" s="18">
        <v>508</v>
      </c>
    </row>
    <row r="16" spans="1:4" ht="66" customHeight="1" x14ac:dyDescent="0.25">
      <c r="A16" s="19" t="s">
        <v>18</v>
      </c>
      <c r="B16" s="11" t="s">
        <v>19</v>
      </c>
      <c r="C16" s="18">
        <v>8634</v>
      </c>
    </row>
    <row r="17" spans="1:4" ht="118.5" customHeight="1" x14ac:dyDescent="0.25">
      <c r="A17" s="19" t="s">
        <v>20</v>
      </c>
      <c r="B17" s="11" t="s">
        <v>21</v>
      </c>
      <c r="C17" s="18">
        <v>9649.5</v>
      </c>
    </row>
    <row r="18" spans="1:4" ht="132.6" customHeight="1" x14ac:dyDescent="0.25">
      <c r="A18" s="19" t="s">
        <v>22</v>
      </c>
      <c r="B18" s="11" t="s">
        <v>23</v>
      </c>
      <c r="C18" s="18">
        <v>164044</v>
      </c>
    </row>
    <row r="19" spans="1:4" ht="55.5" customHeight="1" x14ac:dyDescent="0.25">
      <c r="A19" s="16" t="s">
        <v>24</v>
      </c>
      <c r="B19" s="17" t="s">
        <v>25</v>
      </c>
      <c r="C19" s="18">
        <f>C20+C21+C22+C23</f>
        <v>17082.099999999999</v>
      </c>
    </row>
    <row r="20" spans="1:4" ht="150.75" customHeight="1" x14ac:dyDescent="0.25">
      <c r="A20" s="19" t="s">
        <v>26</v>
      </c>
      <c r="B20" s="11" t="s">
        <v>27</v>
      </c>
      <c r="C20" s="18">
        <v>7908.7</v>
      </c>
    </row>
    <row r="21" spans="1:4" ht="168.75" customHeight="1" x14ac:dyDescent="0.25">
      <c r="A21" s="19" t="s">
        <v>28</v>
      </c>
      <c r="B21" s="11" t="s">
        <v>29</v>
      </c>
      <c r="C21" s="18">
        <v>44.2</v>
      </c>
    </row>
    <row r="22" spans="1:4" s="4" customFormat="1" ht="152.85" customHeight="1" x14ac:dyDescent="0.25">
      <c r="A22" s="19" t="s">
        <v>30</v>
      </c>
      <c r="B22" s="11" t="s">
        <v>31</v>
      </c>
      <c r="C22" s="18">
        <v>10343.4</v>
      </c>
      <c r="D22" s="32"/>
    </row>
    <row r="23" spans="1:4" s="4" customFormat="1" ht="153" customHeight="1" x14ac:dyDescent="0.25">
      <c r="A23" s="42" t="s">
        <v>32</v>
      </c>
      <c r="B23" s="11" t="s">
        <v>33</v>
      </c>
      <c r="C23" s="18">
        <v>-1214.2</v>
      </c>
      <c r="D23" s="32"/>
    </row>
    <row r="24" spans="1:4" s="4" customFormat="1" x14ac:dyDescent="0.25">
      <c r="A24" s="16" t="s">
        <v>34</v>
      </c>
      <c r="B24" s="17" t="s">
        <v>35</v>
      </c>
      <c r="C24" s="18">
        <f>C25+C28+C30</f>
        <v>166595.29999999999</v>
      </c>
      <c r="D24" s="32"/>
    </row>
    <row r="25" spans="1:4" s="4" customFormat="1" ht="33.75" customHeight="1" x14ac:dyDescent="0.25">
      <c r="A25" s="21" t="s">
        <v>36</v>
      </c>
      <c r="B25" s="38" t="s">
        <v>37</v>
      </c>
      <c r="C25" s="23">
        <f>C26+C27</f>
        <v>152825.79999999999</v>
      </c>
      <c r="D25" s="32"/>
    </row>
    <row r="26" spans="1:4" s="4" customFormat="1" ht="42.75" customHeight="1" x14ac:dyDescent="0.25">
      <c r="A26" s="19" t="s">
        <v>38</v>
      </c>
      <c r="B26" s="11" t="s">
        <v>39</v>
      </c>
      <c r="C26" s="18">
        <v>99474.3</v>
      </c>
      <c r="D26" s="32"/>
    </row>
    <row r="27" spans="1:4" s="4" customFormat="1" ht="97.5" customHeight="1" x14ac:dyDescent="0.25">
      <c r="A27" s="19" t="s">
        <v>40</v>
      </c>
      <c r="B27" s="11" t="s">
        <v>41</v>
      </c>
      <c r="C27" s="18">
        <v>53351.5</v>
      </c>
      <c r="D27" s="32"/>
    </row>
    <row r="28" spans="1:4" s="4" customFormat="1" x14ac:dyDescent="0.25">
      <c r="A28" s="24" t="s">
        <v>42</v>
      </c>
      <c r="B28" s="22" t="s">
        <v>43</v>
      </c>
      <c r="C28" s="23">
        <f>C29</f>
        <v>35.200000000000003</v>
      </c>
      <c r="D28" s="32"/>
    </row>
    <row r="29" spans="1:4" s="4" customFormat="1" x14ac:dyDescent="0.25">
      <c r="A29" s="19" t="s">
        <v>42</v>
      </c>
      <c r="B29" s="11" t="s">
        <v>44</v>
      </c>
      <c r="C29" s="18">
        <v>35.200000000000003</v>
      </c>
      <c r="D29" s="32"/>
    </row>
    <row r="30" spans="1:4" s="4" customFormat="1" ht="43.5" customHeight="1" x14ac:dyDescent="0.25">
      <c r="A30" s="24" t="s">
        <v>45</v>
      </c>
      <c r="B30" s="22" t="s">
        <v>46</v>
      </c>
      <c r="C30" s="23">
        <f>C31</f>
        <v>13734.3</v>
      </c>
      <c r="D30" s="32"/>
    </row>
    <row r="31" spans="1:4" s="4" customFormat="1" ht="48.75" customHeight="1" x14ac:dyDescent="0.25">
      <c r="A31" s="19" t="s">
        <v>47</v>
      </c>
      <c r="B31" s="11" t="s">
        <v>48</v>
      </c>
      <c r="C31" s="18">
        <v>13734.3</v>
      </c>
      <c r="D31" s="32"/>
    </row>
    <row r="32" spans="1:4" s="4" customFormat="1" x14ac:dyDescent="0.25">
      <c r="A32" s="16" t="s">
        <v>49</v>
      </c>
      <c r="B32" s="17" t="s">
        <v>50</v>
      </c>
      <c r="C32" s="18">
        <f>C34+C38+C35</f>
        <v>119411</v>
      </c>
      <c r="D32" s="32"/>
    </row>
    <row r="33" spans="1:4" s="4" customFormat="1" x14ac:dyDescent="0.25">
      <c r="A33" s="24" t="s">
        <v>51</v>
      </c>
      <c r="B33" s="22" t="s">
        <v>52</v>
      </c>
      <c r="C33" s="23">
        <f>C34</f>
        <v>34507</v>
      </c>
      <c r="D33" s="32"/>
    </row>
    <row r="34" spans="1:4" s="4" customFormat="1" ht="61.5" customHeight="1" x14ac:dyDescent="0.25">
      <c r="A34" s="19" t="s">
        <v>53</v>
      </c>
      <c r="B34" s="11" t="s">
        <v>54</v>
      </c>
      <c r="C34" s="18">
        <v>34507</v>
      </c>
      <c r="D34" s="32"/>
    </row>
    <row r="35" spans="1:4" s="4" customFormat="1" x14ac:dyDescent="0.25">
      <c r="A35" s="24" t="s">
        <v>55</v>
      </c>
      <c r="B35" s="22" t="s">
        <v>56</v>
      </c>
      <c r="C35" s="23">
        <f>C36+C37</f>
        <v>36005</v>
      </c>
      <c r="D35" s="32"/>
    </row>
    <row r="36" spans="1:4" s="4" customFormat="1" x14ac:dyDescent="0.25">
      <c r="A36" s="19" t="s">
        <v>57</v>
      </c>
      <c r="B36" s="11" t="s">
        <v>58</v>
      </c>
      <c r="C36" s="18">
        <v>19531</v>
      </c>
      <c r="D36" s="32"/>
    </row>
    <row r="37" spans="1:4" s="4" customFormat="1" x14ac:dyDescent="0.25">
      <c r="A37" s="19" t="s">
        <v>59</v>
      </c>
      <c r="B37" s="11" t="s">
        <v>60</v>
      </c>
      <c r="C37" s="18">
        <v>16474</v>
      </c>
      <c r="D37" s="32"/>
    </row>
    <row r="38" spans="1:4" x14ac:dyDescent="0.25">
      <c r="A38" s="21" t="s">
        <v>61</v>
      </c>
      <c r="B38" s="38" t="s">
        <v>62</v>
      </c>
      <c r="C38" s="23">
        <f>C39+C40</f>
        <v>48899</v>
      </c>
    </row>
    <row r="39" spans="1:4" ht="49.35" customHeight="1" x14ac:dyDescent="0.25">
      <c r="A39" s="19" t="s">
        <v>63</v>
      </c>
      <c r="B39" s="11" t="s">
        <v>64</v>
      </c>
      <c r="C39" s="18">
        <v>40615</v>
      </c>
    </row>
    <row r="40" spans="1:4" ht="58.7" customHeight="1" x14ac:dyDescent="0.25">
      <c r="A40" s="19" t="s">
        <v>65</v>
      </c>
      <c r="B40" s="11" t="s">
        <v>66</v>
      </c>
      <c r="C40" s="18">
        <v>8284</v>
      </c>
    </row>
    <row r="41" spans="1:4" x14ac:dyDescent="0.25">
      <c r="A41" s="16" t="s">
        <v>67</v>
      </c>
      <c r="B41" s="17" t="s">
        <v>68</v>
      </c>
      <c r="C41" s="18">
        <f>C43+C44</f>
        <v>15919.6</v>
      </c>
    </row>
    <row r="42" spans="1:4" ht="49.5" x14ac:dyDescent="0.25">
      <c r="A42" s="21" t="s">
        <v>69</v>
      </c>
      <c r="B42" s="22" t="s">
        <v>70</v>
      </c>
      <c r="C42" s="23">
        <f>C43</f>
        <v>8208</v>
      </c>
    </row>
    <row r="43" spans="1:4" ht="63.2" customHeight="1" x14ac:dyDescent="0.25">
      <c r="A43" s="19" t="s">
        <v>71</v>
      </c>
      <c r="B43" s="11" t="s">
        <v>72</v>
      </c>
      <c r="C43" s="18">
        <v>8208</v>
      </c>
    </row>
    <row r="44" spans="1:4" ht="58.7" customHeight="1" x14ac:dyDescent="0.25">
      <c r="A44" s="21" t="s">
        <v>73</v>
      </c>
      <c r="B44" s="38" t="s">
        <v>74</v>
      </c>
      <c r="C44" s="23">
        <f>C45+C46</f>
        <v>7711.6</v>
      </c>
    </row>
    <row r="45" spans="1:4" ht="39.75" customHeight="1" x14ac:dyDescent="0.25">
      <c r="A45" s="19" t="s">
        <v>75</v>
      </c>
      <c r="B45" s="11" t="s">
        <v>76</v>
      </c>
      <c r="C45" s="18">
        <v>5</v>
      </c>
    </row>
    <row r="46" spans="1:4" ht="118.5" customHeight="1" x14ac:dyDescent="0.25">
      <c r="A46" s="19" t="s">
        <v>77</v>
      </c>
      <c r="B46" s="11" t="s">
        <v>78</v>
      </c>
      <c r="C46" s="18">
        <v>7706.6</v>
      </c>
    </row>
    <row r="47" spans="1:4" s="20" customFormat="1" ht="19.5" customHeight="1" x14ac:dyDescent="0.25">
      <c r="A47" s="46" t="s">
        <v>79</v>
      </c>
      <c r="B47" s="47"/>
      <c r="C47" s="14">
        <f>C48+C62+C68+C71+C78+C103</f>
        <v>248819.00000000003</v>
      </c>
      <c r="D47" s="35"/>
    </row>
    <row r="48" spans="1:4" s="20" customFormat="1" ht="49.5" x14ac:dyDescent="0.25">
      <c r="A48" s="16" t="s">
        <v>80</v>
      </c>
      <c r="B48" s="17" t="s">
        <v>81</v>
      </c>
      <c r="C48" s="18">
        <f>C51+C59+C49+C57</f>
        <v>179359.7</v>
      </c>
      <c r="D48" s="35"/>
    </row>
    <row r="49" spans="1:4" s="20" customFormat="1" ht="99" x14ac:dyDescent="0.25">
      <c r="A49" s="21" t="s">
        <v>82</v>
      </c>
      <c r="B49" s="38" t="s">
        <v>83</v>
      </c>
      <c r="C49" s="23">
        <f>C50</f>
        <v>275.8</v>
      </c>
      <c r="D49" s="35"/>
    </row>
    <row r="50" spans="1:4" s="20" customFormat="1" ht="77.099999999999994" customHeight="1" x14ac:dyDescent="0.25">
      <c r="A50" s="43" t="s">
        <v>247</v>
      </c>
      <c r="B50" s="17" t="s">
        <v>84</v>
      </c>
      <c r="C50" s="18">
        <v>275.8</v>
      </c>
      <c r="D50" s="35"/>
    </row>
    <row r="51" spans="1:4" ht="116.85" customHeight="1" x14ac:dyDescent="0.25">
      <c r="A51" s="21" t="s">
        <v>85</v>
      </c>
      <c r="B51" s="38" t="s">
        <v>86</v>
      </c>
      <c r="C51" s="23">
        <f>C52+C53+C54+C55+C56</f>
        <v>166987.30000000002</v>
      </c>
    </row>
    <row r="52" spans="1:4" ht="112.7" customHeight="1" x14ac:dyDescent="0.25">
      <c r="A52" s="19" t="s">
        <v>87</v>
      </c>
      <c r="B52" s="11" t="s">
        <v>88</v>
      </c>
      <c r="C52" s="18">
        <v>113630</v>
      </c>
    </row>
    <row r="53" spans="1:4" ht="94.15" customHeight="1" x14ac:dyDescent="0.25">
      <c r="A53" s="19" t="s">
        <v>89</v>
      </c>
      <c r="B53" s="11" t="s">
        <v>90</v>
      </c>
      <c r="C53" s="18">
        <v>28962.799999999999</v>
      </c>
    </row>
    <row r="54" spans="1:4" s="4" customFormat="1" ht="60.75" customHeight="1" x14ac:dyDescent="0.25">
      <c r="A54" s="19" t="s">
        <v>91</v>
      </c>
      <c r="B54" s="11" t="s">
        <v>92</v>
      </c>
      <c r="C54" s="18">
        <v>24393.7</v>
      </c>
      <c r="D54" s="32"/>
    </row>
    <row r="55" spans="1:4" s="4" customFormat="1" ht="142.35" customHeight="1" x14ac:dyDescent="0.25">
      <c r="A55" s="19" t="s">
        <v>93</v>
      </c>
      <c r="B55" s="11" t="s">
        <v>94</v>
      </c>
      <c r="C55" s="18">
        <v>0.7</v>
      </c>
      <c r="D55" s="32"/>
    </row>
    <row r="56" spans="1:4" s="4" customFormat="1" ht="129.6" customHeight="1" x14ac:dyDescent="0.25">
      <c r="A56" s="19" t="s">
        <v>95</v>
      </c>
      <c r="B56" s="11" t="s">
        <v>96</v>
      </c>
      <c r="C56" s="18">
        <v>0.1</v>
      </c>
      <c r="D56" s="32"/>
    </row>
    <row r="57" spans="1:4" s="4" customFormat="1" ht="36.4" customHeight="1" x14ac:dyDescent="0.25">
      <c r="A57" s="24" t="s">
        <v>97</v>
      </c>
      <c r="B57" s="22" t="s">
        <v>98</v>
      </c>
      <c r="C57" s="23">
        <f>C58</f>
        <v>299</v>
      </c>
      <c r="D57" s="32"/>
    </row>
    <row r="58" spans="1:4" s="4" customFormat="1" ht="78.400000000000006" customHeight="1" x14ac:dyDescent="0.25">
      <c r="A58" s="19" t="s">
        <v>99</v>
      </c>
      <c r="B58" s="11" t="s">
        <v>100</v>
      </c>
      <c r="C58" s="18">
        <v>299</v>
      </c>
      <c r="D58" s="32"/>
    </row>
    <row r="59" spans="1:4" s="4" customFormat="1" ht="105.75" customHeight="1" x14ac:dyDescent="0.25">
      <c r="A59" s="24" t="s">
        <v>101</v>
      </c>
      <c r="B59" s="22" t="s">
        <v>102</v>
      </c>
      <c r="C59" s="23">
        <f>C60+C61</f>
        <v>11797.6</v>
      </c>
      <c r="D59" s="32"/>
    </row>
    <row r="60" spans="1:4" s="4" customFormat="1" ht="114.75" customHeight="1" x14ac:dyDescent="0.25">
      <c r="A60" s="19" t="s">
        <v>103</v>
      </c>
      <c r="B60" s="11" t="s">
        <v>104</v>
      </c>
      <c r="C60" s="18">
        <v>11675.2</v>
      </c>
      <c r="D60" s="32"/>
    </row>
    <row r="61" spans="1:4" s="4" customFormat="1" ht="127.9" customHeight="1" x14ac:dyDescent="0.25">
      <c r="A61" s="19" t="s">
        <v>248</v>
      </c>
      <c r="B61" s="11" t="s">
        <v>105</v>
      </c>
      <c r="C61" s="18">
        <v>122.4</v>
      </c>
      <c r="D61" s="32"/>
    </row>
    <row r="62" spans="1:4" s="4" customFormat="1" ht="33" x14ac:dyDescent="0.25">
      <c r="A62" s="16" t="s">
        <v>106</v>
      </c>
      <c r="B62" s="17" t="s">
        <v>107</v>
      </c>
      <c r="C62" s="18">
        <f>C63</f>
        <v>1416.4</v>
      </c>
      <c r="D62" s="32"/>
    </row>
    <row r="63" spans="1:4" s="4" customFormat="1" ht="33" x14ac:dyDescent="0.25">
      <c r="A63" s="21" t="s">
        <v>108</v>
      </c>
      <c r="B63" s="22" t="s">
        <v>109</v>
      </c>
      <c r="C63" s="23">
        <f>C64+C65+C66+C67</f>
        <v>1416.4</v>
      </c>
      <c r="D63" s="32"/>
    </row>
    <row r="64" spans="1:4" s="4" customFormat="1" ht="33" x14ac:dyDescent="0.25">
      <c r="A64" s="19" t="s">
        <v>110</v>
      </c>
      <c r="B64" s="11" t="s">
        <v>111</v>
      </c>
      <c r="C64" s="18">
        <v>262.8</v>
      </c>
      <c r="D64" s="32"/>
    </row>
    <row r="65" spans="1:4" s="4" customFormat="1" ht="36" customHeight="1" x14ac:dyDescent="0.25">
      <c r="A65" s="19" t="s">
        <v>112</v>
      </c>
      <c r="B65" s="11" t="s">
        <v>113</v>
      </c>
      <c r="C65" s="18">
        <v>90.9</v>
      </c>
      <c r="D65" s="32"/>
    </row>
    <row r="66" spans="1:4" s="4" customFormat="1" ht="22.9" customHeight="1" x14ac:dyDescent="0.25">
      <c r="A66" s="19" t="s">
        <v>114</v>
      </c>
      <c r="B66" s="11" t="s">
        <v>115</v>
      </c>
      <c r="C66" s="18">
        <v>1040.9000000000001</v>
      </c>
      <c r="D66" s="32"/>
    </row>
    <row r="67" spans="1:4" s="4" customFormat="1" ht="27.6" customHeight="1" x14ac:dyDescent="0.25">
      <c r="A67" s="19" t="s">
        <v>116</v>
      </c>
      <c r="B67" s="11" t="s">
        <v>117</v>
      </c>
      <c r="C67" s="18">
        <v>21.8</v>
      </c>
      <c r="D67" s="32"/>
    </row>
    <row r="68" spans="1:4" s="4" customFormat="1" ht="36.75" customHeight="1" x14ac:dyDescent="0.25">
      <c r="A68" s="16" t="s">
        <v>118</v>
      </c>
      <c r="B68" s="17" t="s">
        <v>119</v>
      </c>
      <c r="C68" s="18">
        <f>C69</f>
        <v>2139.1999999999998</v>
      </c>
      <c r="D68" s="32"/>
    </row>
    <row r="69" spans="1:4" s="4" customFormat="1" ht="19.5" customHeight="1" x14ac:dyDescent="0.25">
      <c r="A69" s="21" t="s">
        <v>120</v>
      </c>
      <c r="B69" s="22" t="s">
        <v>121</v>
      </c>
      <c r="C69" s="23">
        <f>C70</f>
        <v>2139.1999999999998</v>
      </c>
      <c r="D69" s="32"/>
    </row>
    <row r="70" spans="1:4" s="4" customFormat="1" ht="33.75" customHeight="1" x14ac:dyDescent="0.25">
      <c r="A70" s="19" t="s">
        <v>122</v>
      </c>
      <c r="B70" s="11" t="s">
        <v>123</v>
      </c>
      <c r="C70" s="18">
        <v>2139.1999999999998</v>
      </c>
      <c r="D70" s="32"/>
    </row>
    <row r="71" spans="1:4" s="4" customFormat="1" ht="35.450000000000003" customHeight="1" x14ac:dyDescent="0.25">
      <c r="A71" s="16" t="s">
        <v>124</v>
      </c>
      <c r="B71" s="17" t="s">
        <v>125</v>
      </c>
      <c r="C71" s="18">
        <f>C72+C74+C76</f>
        <v>40447.599999999999</v>
      </c>
      <c r="D71" s="32"/>
    </row>
    <row r="72" spans="1:4" s="4" customFormat="1" x14ac:dyDescent="0.25">
      <c r="A72" s="24" t="s">
        <v>126</v>
      </c>
      <c r="B72" s="22" t="s">
        <v>127</v>
      </c>
      <c r="C72" s="23">
        <f>C73</f>
        <v>30358.6</v>
      </c>
      <c r="D72" s="32"/>
    </row>
    <row r="73" spans="1:4" s="4" customFormat="1" ht="39" customHeight="1" x14ac:dyDescent="0.25">
      <c r="A73" s="19" t="s">
        <v>128</v>
      </c>
      <c r="B73" s="11" t="s">
        <v>129</v>
      </c>
      <c r="C73" s="18">
        <v>30358.6</v>
      </c>
      <c r="D73" s="32"/>
    </row>
    <row r="74" spans="1:4" s="4" customFormat="1" ht="105" customHeight="1" x14ac:dyDescent="0.25">
      <c r="A74" s="24" t="s">
        <v>130</v>
      </c>
      <c r="B74" s="22" t="s">
        <v>131</v>
      </c>
      <c r="C74" s="23">
        <f>C75</f>
        <v>2863.5</v>
      </c>
      <c r="D74" s="32"/>
    </row>
    <row r="75" spans="1:4" s="4" customFormat="1" ht="112.15" customHeight="1" x14ac:dyDescent="0.25">
      <c r="A75" s="19" t="s">
        <v>132</v>
      </c>
      <c r="B75" s="11" t="s">
        <v>133</v>
      </c>
      <c r="C75" s="18">
        <v>2863.5</v>
      </c>
      <c r="D75" s="32"/>
    </row>
    <row r="76" spans="1:4" s="4" customFormat="1" ht="44.45" customHeight="1" x14ac:dyDescent="0.25">
      <c r="A76" s="24" t="s">
        <v>134</v>
      </c>
      <c r="B76" s="22" t="s">
        <v>135</v>
      </c>
      <c r="C76" s="23">
        <f>C77</f>
        <v>7225.5</v>
      </c>
      <c r="D76" s="32"/>
    </row>
    <row r="77" spans="1:4" s="4" customFormat="1" ht="69.75" customHeight="1" x14ac:dyDescent="0.25">
      <c r="A77" s="19" t="s">
        <v>136</v>
      </c>
      <c r="B77" s="11" t="s">
        <v>137</v>
      </c>
      <c r="C77" s="18">
        <v>7225.5</v>
      </c>
      <c r="D77" s="32"/>
    </row>
    <row r="78" spans="1:4" s="4" customFormat="1" ht="24.75" customHeight="1" x14ac:dyDescent="0.25">
      <c r="A78" s="16" t="s">
        <v>138</v>
      </c>
      <c r="B78" s="17" t="s">
        <v>139</v>
      </c>
      <c r="C78" s="18">
        <f>C79+C94+C96+C99+C101</f>
        <v>23340.6</v>
      </c>
      <c r="D78" s="32"/>
    </row>
    <row r="79" spans="1:4" s="4" customFormat="1" ht="57.75" customHeight="1" x14ac:dyDescent="0.25">
      <c r="A79" s="21" t="s">
        <v>140</v>
      </c>
      <c r="B79" s="22" t="s">
        <v>141</v>
      </c>
      <c r="C79" s="23">
        <f>SUM(C80:C93)</f>
        <v>5309.5</v>
      </c>
      <c r="D79" s="32"/>
    </row>
    <row r="80" spans="1:4" s="4" customFormat="1" ht="78.2" customHeight="1" x14ac:dyDescent="0.25">
      <c r="A80" s="16" t="s">
        <v>142</v>
      </c>
      <c r="B80" s="11" t="s">
        <v>143</v>
      </c>
      <c r="C80" s="18">
        <v>77</v>
      </c>
      <c r="D80" s="32"/>
    </row>
    <row r="81" spans="1:4" s="4" customFormat="1" ht="111.6" customHeight="1" x14ac:dyDescent="0.25">
      <c r="A81" s="16" t="s">
        <v>144</v>
      </c>
      <c r="B81" s="11" t="s">
        <v>145</v>
      </c>
      <c r="C81" s="18">
        <v>283.89999999999998</v>
      </c>
      <c r="D81" s="32"/>
    </row>
    <row r="82" spans="1:4" s="4" customFormat="1" ht="81.95" customHeight="1" x14ac:dyDescent="0.25">
      <c r="A82" s="16" t="s">
        <v>146</v>
      </c>
      <c r="B82" s="11" t="s">
        <v>147</v>
      </c>
      <c r="C82" s="18">
        <f>52.5+19.9-25</f>
        <v>47.400000000000006</v>
      </c>
      <c r="D82" s="32"/>
    </row>
    <row r="83" spans="1:4" s="4" customFormat="1" ht="89.45" customHeight="1" x14ac:dyDescent="0.25">
      <c r="A83" s="16" t="s">
        <v>148</v>
      </c>
      <c r="B83" s="11" t="s">
        <v>149</v>
      </c>
      <c r="C83" s="18">
        <f>60+52.5-30</f>
        <v>82.5</v>
      </c>
      <c r="D83" s="32"/>
    </row>
    <row r="84" spans="1:4" s="4" customFormat="1" ht="80.45" customHeight="1" x14ac:dyDescent="0.25">
      <c r="A84" s="16" t="s">
        <v>150</v>
      </c>
      <c r="B84" s="11" t="s">
        <v>151</v>
      </c>
      <c r="C84" s="18">
        <v>211.5</v>
      </c>
      <c r="D84" s="32"/>
    </row>
    <row r="85" spans="1:4" s="4" customFormat="1" ht="109.7" customHeight="1" x14ac:dyDescent="0.25">
      <c r="A85" s="16" t="s">
        <v>244</v>
      </c>
      <c r="B85" s="11" t="s">
        <v>243</v>
      </c>
      <c r="C85" s="18">
        <v>0.8</v>
      </c>
      <c r="D85" s="32"/>
    </row>
    <row r="86" spans="1:4" s="4" customFormat="1" ht="70.900000000000006" customHeight="1" x14ac:dyDescent="0.25">
      <c r="A86" s="41" t="s">
        <v>237</v>
      </c>
      <c r="B86" s="11" t="s">
        <v>236</v>
      </c>
      <c r="C86" s="18">
        <v>5</v>
      </c>
      <c r="D86" s="37"/>
    </row>
    <row r="87" spans="1:4" s="4" customFormat="1" ht="92.45" customHeight="1" x14ac:dyDescent="0.25">
      <c r="A87" s="16" t="s">
        <v>152</v>
      </c>
      <c r="B87" s="11" t="s">
        <v>153</v>
      </c>
      <c r="C87" s="18">
        <v>782.1</v>
      </c>
      <c r="D87" s="32"/>
    </row>
    <row r="88" spans="1:4" s="4" customFormat="1" ht="94.15" customHeight="1" x14ac:dyDescent="0.25">
      <c r="A88" s="16" t="s">
        <v>154</v>
      </c>
      <c r="B88" s="11" t="s">
        <v>155</v>
      </c>
      <c r="C88" s="18">
        <v>122.5</v>
      </c>
      <c r="D88" s="32"/>
    </row>
    <row r="89" spans="1:4" s="4" customFormat="1" ht="90.4" customHeight="1" x14ac:dyDescent="0.25">
      <c r="A89" s="16" t="s">
        <v>249</v>
      </c>
      <c r="B89" s="11" t="s">
        <v>156</v>
      </c>
      <c r="C89" s="18">
        <v>28.7</v>
      </c>
      <c r="D89" s="32"/>
    </row>
    <row r="90" spans="1:4" s="4" customFormat="1" ht="133.5" customHeight="1" x14ac:dyDescent="0.25">
      <c r="A90" s="16" t="s">
        <v>157</v>
      </c>
      <c r="B90" s="11" t="s">
        <v>158</v>
      </c>
      <c r="C90" s="18">
        <v>17</v>
      </c>
      <c r="D90" s="32"/>
    </row>
    <row r="91" spans="1:4" s="4" customFormat="1" ht="81.400000000000006" customHeight="1" x14ac:dyDescent="0.25">
      <c r="A91" s="16" t="s">
        <v>159</v>
      </c>
      <c r="B91" s="11" t="s">
        <v>160</v>
      </c>
      <c r="C91" s="18">
        <f>14.5+347.9</f>
        <v>362.4</v>
      </c>
      <c r="D91" s="32"/>
    </row>
    <row r="92" spans="1:4" s="4" customFormat="1" ht="99.2" customHeight="1" x14ac:dyDescent="0.25">
      <c r="A92" s="16" t="s">
        <v>161</v>
      </c>
      <c r="B92" s="11" t="s">
        <v>162</v>
      </c>
      <c r="C92" s="18">
        <v>2143.1</v>
      </c>
      <c r="D92" s="32"/>
    </row>
    <row r="93" spans="1:4" s="4" customFormat="1" ht="145.5" customHeight="1" x14ac:dyDescent="0.25">
      <c r="A93" s="40" t="s">
        <v>238</v>
      </c>
      <c r="B93" s="44" t="s">
        <v>239</v>
      </c>
      <c r="C93" s="18">
        <f>313.3+832.3</f>
        <v>1145.5999999999999</v>
      </c>
      <c r="D93" s="37"/>
    </row>
    <row r="94" spans="1:4" s="4" customFormat="1" ht="63.75" customHeight="1" x14ac:dyDescent="0.25">
      <c r="A94" s="21" t="s">
        <v>163</v>
      </c>
      <c r="B94" s="22" t="s">
        <v>164</v>
      </c>
      <c r="C94" s="23">
        <f>C95</f>
        <v>299</v>
      </c>
      <c r="D94" s="32"/>
    </row>
    <row r="95" spans="1:4" s="4" customFormat="1" ht="88.5" customHeight="1" x14ac:dyDescent="0.25">
      <c r="A95" s="16" t="s">
        <v>165</v>
      </c>
      <c r="B95" s="11" t="s">
        <v>166</v>
      </c>
      <c r="C95" s="18">
        <v>299</v>
      </c>
      <c r="D95" s="32"/>
    </row>
    <row r="96" spans="1:4" s="4" customFormat="1" ht="160.69999999999999" customHeight="1" x14ac:dyDescent="0.25">
      <c r="A96" s="24" t="s">
        <v>167</v>
      </c>
      <c r="B96" s="22" t="s">
        <v>168</v>
      </c>
      <c r="C96" s="23">
        <f>C97+C98</f>
        <v>1375.1999999999998</v>
      </c>
      <c r="D96" s="32"/>
    </row>
    <row r="97" spans="1:4" s="4" customFormat="1" ht="121.35" customHeight="1" x14ac:dyDescent="0.25">
      <c r="A97" s="19" t="s">
        <v>169</v>
      </c>
      <c r="B97" s="11" t="s">
        <v>170</v>
      </c>
      <c r="C97" s="18">
        <v>1340.1</v>
      </c>
      <c r="D97" s="32"/>
    </row>
    <row r="98" spans="1:4" s="4" customFormat="1" ht="112.7" customHeight="1" x14ac:dyDescent="0.25">
      <c r="A98" s="19" t="s">
        <v>171</v>
      </c>
      <c r="B98" s="11" t="s">
        <v>172</v>
      </c>
      <c r="C98" s="18">
        <v>35.1</v>
      </c>
      <c r="D98" s="32"/>
    </row>
    <row r="99" spans="1:4" s="4" customFormat="1" ht="42" customHeight="1" x14ac:dyDescent="0.25">
      <c r="A99" s="24" t="s">
        <v>173</v>
      </c>
      <c r="B99" s="22" t="s">
        <v>174</v>
      </c>
      <c r="C99" s="23">
        <f>C100</f>
        <v>352.3</v>
      </c>
      <c r="D99" s="32"/>
    </row>
    <row r="100" spans="1:4" s="4" customFormat="1" ht="217.35" customHeight="1" x14ac:dyDescent="0.25">
      <c r="A100" s="19" t="s">
        <v>175</v>
      </c>
      <c r="B100" s="11" t="s">
        <v>176</v>
      </c>
      <c r="C100" s="18">
        <v>352.3</v>
      </c>
      <c r="D100" s="32"/>
    </row>
    <row r="101" spans="1:4" s="4" customFormat="1" ht="30.75" customHeight="1" x14ac:dyDescent="0.25">
      <c r="A101" s="24" t="s">
        <v>177</v>
      </c>
      <c r="B101" s="22" t="s">
        <v>178</v>
      </c>
      <c r="C101" s="23">
        <f>C102</f>
        <v>16004.6</v>
      </c>
      <c r="D101" s="32"/>
    </row>
    <row r="102" spans="1:4" s="4" customFormat="1" ht="103.7" customHeight="1" x14ac:dyDescent="0.25">
      <c r="A102" s="19" t="s">
        <v>179</v>
      </c>
      <c r="B102" s="11" t="s">
        <v>180</v>
      </c>
      <c r="C102" s="18">
        <v>16004.6</v>
      </c>
      <c r="D102" s="32"/>
    </row>
    <row r="103" spans="1:4" s="4" customFormat="1" x14ac:dyDescent="0.25">
      <c r="A103" s="16" t="s">
        <v>181</v>
      </c>
      <c r="B103" s="17" t="s">
        <v>182</v>
      </c>
      <c r="C103" s="18">
        <f>C104+C106</f>
        <v>2115.5</v>
      </c>
      <c r="D103" s="32"/>
    </row>
    <row r="104" spans="1:4" x14ac:dyDescent="0.25">
      <c r="A104" s="24" t="s">
        <v>183</v>
      </c>
      <c r="B104" s="22" t="s">
        <v>184</v>
      </c>
      <c r="C104" s="23">
        <f>C105</f>
        <v>1625.4</v>
      </c>
    </row>
    <row r="105" spans="1:4" ht="36.75" customHeight="1" x14ac:dyDescent="0.25">
      <c r="A105" s="19" t="s">
        <v>185</v>
      </c>
      <c r="B105" s="11" t="s">
        <v>186</v>
      </c>
      <c r="C105" s="18">
        <v>1625.4</v>
      </c>
    </row>
    <row r="106" spans="1:4" ht="36.75" customHeight="1" x14ac:dyDescent="0.25">
      <c r="A106" s="24" t="s">
        <v>187</v>
      </c>
      <c r="B106" s="22" t="s">
        <v>240</v>
      </c>
      <c r="C106" s="23">
        <f>C107</f>
        <v>490.1</v>
      </c>
    </row>
    <row r="107" spans="1:4" ht="36.75" customHeight="1" x14ac:dyDescent="0.25">
      <c r="A107" s="19" t="s">
        <v>188</v>
      </c>
      <c r="B107" s="11" t="s">
        <v>241</v>
      </c>
      <c r="C107" s="18">
        <v>490.1</v>
      </c>
    </row>
    <row r="108" spans="1:4" s="20" customFormat="1" ht="19.5" customHeight="1" x14ac:dyDescent="0.25">
      <c r="A108" s="25" t="s">
        <v>189</v>
      </c>
      <c r="B108" s="26" t="s">
        <v>190</v>
      </c>
      <c r="C108" s="14">
        <f>C109</f>
        <v>3602796.5</v>
      </c>
      <c r="D108" s="35"/>
    </row>
    <row r="109" spans="1:4" ht="49.5" x14ac:dyDescent="0.25">
      <c r="A109" s="16" t="s">
        <v>191</v>
      </c>
      <c r="B109" s="17" t="s">
        <v>192</v>
      </c>
      <c r="C109" s="18">
        <f>C113+C122+C129+C110</f>
        <v>3602796.5</v>
      </c>
    </row>
    <row r="110" spans="1:4" ht="46.5" customHeight="1" x14ac:dyDescent="0.25">
      <c r="A110" s="21" t="s">
        <v>193</v>
      </c>
      <c r="B110" s="38" t="s">
        <v>194</v>
      </c>
      <c r="C110" s="23">
        <f>C111+C112</f>
        <v>425349.80000000005</v>
      </c>
    </row>
    <row r="111" spans="1:4" ht="56.1" customHeight="1" x14ac:dyDescent="0.25">
      <c r="A111" s="19" t="s">
        <v>195</v>
      </c>
      <c r="B111" s="11" t="s">
        <v>196</v>
      </c>
      <c r="C111" s="18">
        <v>301747.40000000002</v>
      </c>
    </row>
    <row r="112" spans="1:4" ht="44.45" customHeight="1" x14ac:dyDescent="0.25">
      <c r="A112" s="19" t="s">
        <v>197</v>
      </c>
      <c r="B112" s="11" t="s">
        <v>198</v>
      </c>
      <c r="C112" s="18">
        <v>123602.4</v>
      </c>
    </row>
    <row r="113" spans="1:4" ht="49.35" customHeight="1" x14ac:dyDescent="0.25">
      <c r="A113" s="21" t="s">
        <v>199</v>
      </c>
      <c r="B113" s="22" t="s">
        <v>200</v>
      </c>
      <c r="C113" s="23">
        <f>C116+C117+C118+C120+C121+C114+C119</f>
        <v>921798.7</v>
      </c>
    </row>
    <row r="114" spans="1:4" ht="62.45" customHeight="1" x14ac:dyDescent="0.25">
      <c r="A114" s="30" t="s">
        <v>232</v>
      </c>
      <c r="B114" s="31" t="s">
        <v>231</v>
      </c>
      <c r="C114" s="39">
        <v>405189.4</v>
      </c>
    </row>
    <row r="115" spans="1:4" hidden="1" x14ac:dyDescent="0.25">
      <c r="C115" s="27"/>
    </row>
    <row r="116" spans="1:4" ht="95.1" customHeight="1" x14ac:dyDescent="0.25">
      <c r="A116" s="19" t="s">
        <v>201</v>
      </c>
      <c r="B116" s="11" t="s">
        <v>202</v>
      </c>
      <c r="C116" s="39">
        <v>55400.2</v>
      </c>
    </row>
    <row r="117" spans="1:4" ht="50.25" customHeight="1" x14ac:dyDescent="0.25">
      <c r="A117" s="19" t="s">
        <v>203</v>
      </c>
      <c r="B117" s="11" t="s">
        <v>204</v>
      </c>
      <c r="C117" s="18">
        <v>5789.5</v>
      </c>
    </row>
    <row r="118" spans="1:4" ht="43.15" customHeight="1" x14ac:dyDescent="0.25">
      <c r="A118" s="19" t="s">
        <v>205</v>
      </c>
      <c r="B118" s="11" t="s">
        <v>233</v>
      </c>
      <c r="C118" s="18">
        <v>255.2</v>
      </c>
    </row>
    <row r="119" spans="1:4" ht="73.5" customHeight="1" x14ac:dyDescent="0.25">
      <c r="A119" s="19" t="s">
        <v>242</v>
      </c>
      <c r="B119" s="11" t="s">
        <v>235</v>
      </c>
      <c r="C119" s="18">
        <v>349830.3</v>
      </c>
      <c r="D119" s="37"/>
    </row>
    <row r="120" spans="1:4" ht="49.5" x14ac:dyDescent="0.25">
      <c r="A120" s="19" t="s">
        <v>206</v>
      </c>
      <c r="B120" s="11" t="s">
        <v>207</v>
      </c>
      <c r="C120" s="18">
        <f>8095.2+5175.6</f>
        <v>13270.8</v>
      </c>
    </row>
    <row r="121" spans="1:4" x14ac:dyDescent="0.25">
      <c r="A121" s="19" t="s">
        <v>208</v>
      </c>
      <c r="B121" s="11" t="s">
        <v>209</v>
      </c>
      <c r="C121" s="18">
        <f>90879.8+721.9+461.6</f>
        <v>92063.3</v>
      </c>
    </row>
    <row r="122" spans="1:4" ht="33" x14ac:dyDescent="0.25">
      <c r="A122" s="21" t="s">
        <v>210</v>
      </c>
      <c r="B122" s="38" t="s">
        <v>211</v>
      </c>
      <c r="C122" s="23">
        <f>C123+C124+C125+C126+C128+C127</f>
        <v>2197018.8000000003</v>
      </c>
    </row>
    <row r="123" spans="1:4" ht="59.25" customHeight="1" x14ac:dyDescent="0.25">
      <c r="A123" s="19" t="s">
        <v>212</v>
      </c>
      <c r="B123" s="11" t="s">
        <v>213</v>
      </c>
      <c r="C123" s="18">
        <f>2127868.2-1227.4+801.1</f>
        <v>2127441.9000000004</v>
      </c>
    </row>
    <row r="124" spans="1:4" ht="108.75" customHeight="1" x14ac:dyDescent="0.25">
      <c r="A124" s="19" t="s">
        <v>214</v>
      </c>
      <c r="B124" s="11" t="s">
        <v>215</v>
      </c>
      <c r="C124" s="18">
        <v>52245</v>
      </c>
    </row>
    <row r="125" spans="1:4" ht="95.25" customHeight="1" x14ac:dyDescent="0.25">
      <c r="A125" s="28" t="s">
        <v>216</v>
      </c>
      <c r="B125" s="11" t="s">
        <v>217</v>
      </c>
      <c r="C125" s="18">
        <v>1.8</v>
      </c>
    </row>
    <row r="126" spans="1:4" ht="90" customHeight="1" x14ac:dyDescent="0.25">
      <c r="A126" s="19" t="s">
        <v>218</v>
      </c>
      <c r="B126" s="11" t="s">
        <v>219</v>
      </c>
      <c r="C126" s="18">
        <v>8000</v>
      </c>
    </row>
    <row r="127" spans="1:4" ht="109.7" customHeight="1" x14ac:dyDescent="0.25">
      <c r="A127" s="19" t="s">
        <v>246</v>
      </c>
      <c r="B127" s="11" t="s">
        <v>245</v>
      </c>
      <c r="C127" s="18">
        <v>2000</v>
      </c>
    </row>
    <row r="128" spans="1:4" ht="49.5" x14ac:dyDescent="0.25">
      <c r="A128" s="19" t="s">
        <v>220</v>
      </c>
      <c r="B128" s="11" t="s">
        <v>221</v>
      </c>
      <c r="C128" s="18">
        <v>7330.1</v>
      </c>
    </row>
    <row r="129" spans="1:4" s="20" customFormat="1" x14ac:dyDescent="0.25">
      <c r="A129" s="21" t="s">
        <v>222</v>
      </c>
      <c r="B129" s="38" t="s">
        <v>223</v>
      </c>
      <c r="C129" s="23">
        <f>C130+C131</f>
        <v>58629.2</v>
      </c>
      <c r="D129" s="35"/>
    </row>
    <row r="130" spans="1:4" s="20" customFormat="1" ht="82.5" x14ac:dyDescent="0.25">
      <c r="A130" s="16" t="s">
        <v>224</v>
      </c>
      <c r="B130" s="11" t="s">
        <v>225</v>
      </c>
      <c r="C130" s="18">
        <v>49215.6</v>
      </c>
      <c r="D130" s="36"/>
    </row>
    <row r="131" spans="1:4" ht="41.25" customHeight="1" x14ac:dyDescent="0.25">
      <c r="A131" s="19" t="s">
        <v>226</v>
      </c>
      <c r="B131" s="11" t="s">
        <v>227</v>
      </c>
      <c r="C131" s="18">
        <v>9413.6</v>
      </c>
    </row>
    <row r="132" spans="1:4" s="20" customFormat="1" x14ac:dyDescent="0.25">
      <c r="A132" s="48" t="s">
        <v>228</v>
      </c>
      <c r="B132" s="49"/>
      <c r="C132" s="14">
        <f>C10+C108</f>
        <v>5863544</v>
      </c>
      <c r="D132" s="35"/>
    </row>
  </sheetData>
  <mergeCells count="4">
    <mergeCell ref="A6:C6"/>
    <mergeCell ref="A11:B11"/>
    <mergeCell ref="A47:B47"/>
    <mergeCell ref="A132:B132"/>
  </mergeCells>
  <printOptions horizontalCentered="1"/>
  <pageMargins left="0.39370078740157483" right="1.7716535433070868" top="0.78740157480314965" bottom="0.78740157480314965" header="0.39370078740157483" footer="0.39370078740157483"/>
  <pageSetup paperSize="9" scale="70" firstPageNumber="7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Феденко Елена Васильевна</dc:creator>
  <cp:lastModifiedBy>Дацкевич Татьяна Витальевна</cp:lastModifiedBy>
  <cp:lastPrinted>2022-11-25T10:53:10Z</cp:lastPrinted>
  <dcterms:created xsi:type="dcterms:W3CDTF">2021-10-23T07:51:41Z</dcterms:created>
  <dcterms:modified xsi:type="dcterms:W3CDTF">2022-11-25T10:53:20Z</dcterms:modified>
</cp:coreProperties>
</file>